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10080" windowHeight="9336" activeTab="1"/>
  </bookViews>
  <sheets>
    <sheet name="Product Backlog" sheetId="1" r:id="rId1"/>
    <sheet name="Sprint 6 Tasks" sheetId="9" r:id="rId2"/>
    <sheet name="Sprint 6 Burndown" sheetId="10" r:id="rId3"/>
    <sheet name="Retro" sheetId="11" r:id="rId4"/>
  </sheets>
  <definedNames>
    <definedName name="Fib" localSheetId="2">#REF!</definedName>
    <definedName name="Fib" localSheetId="1">#REF!</definedName>
    <definedName name="Fib">#REF!</definedName>
    <definedName name="Fig" localSheetId="2">#REF!</definedName>
    <definedName name="Fig" localSheetId="1">#REF!</definedName>
    <definedName name="Fig">#REF!</definedName>
    <definedName name="_xlnm.Print_Area" localSheetId="0">ProductBacklog[#All]</definedName>
  </definedNames>
  <calcPr calcId="144525"/>
</workbook>
</file>

<file path=xl/calcChain.xml><?xml version="1.0" encoding="utf-8"?>
<calcChain xmlns="http://schemas.openxmlformats.org/spreadsheetml/2006/main">
  <c r="G2" i="9" l="1"/>
  <c r="G3" i="9"/>
  <c r="G4" i="9"/>
  <c r="G5" i="9"/>
  <c r="G6" i="9"/>
  <c r="G7" i="9"/>
  <c r="G8" i="9"/>
  <c r="D9" i="9"/>
  <c r="F9" i="9"/>
  <c r="E9" i="9"/>
  <c r="C26" i="10" l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38" i="10" s="1"/>
  <c r="C39" i="10" s="1"/>
  <c r="G27" i="10"/>
  <c r="G28" i="10"/>
  <c r="G29" i="10"/>
  <c r="G30" i="10"/>
  <c r="G31" i="10"/>
  <c r="G32" i="10"/>
  <c r="G33" i="10"/>
  <c r="G34" i="10" s="1"/>
  <c r="G35" i="10" s="1"/>
  <c r="G36" i="10" s="1"/>
  <c r="G37" i="10" s="1"/>
  <c r="G38" i="10" s="1"/>
  <c r="G39" i="10" s="1"/>
  <c r="H9" i="9" l="1"/>
  <c r="G9" i="9"/>
  <c r="G26" i="10" l="1"/>
  <c r="E25" i="10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</calcChain>
</file>

<file path=xl/sharedStrings.xml><?xml version="1.0" encoding="utf-8"?>
<sst xmlns="http://schemas.openxmlformats.org/spreadsheetml/2006/main" count="122" uniqueCount="86">
  <si>
    <t>Release #</t>
  </si>
  <si>
    <t>Sprint #</t>
  </si>
  <si>
    <t>Priority</t>
  </si>
  <si>
    <t>Story Points</t>
  </si>
  <si>
    <t>Id</t>
  </si>
  <si>
    <t>A data architect (DA) needs to define tables, columns, and constraints in a model.</t>
  </si>
  <si>
    <t>A DA needs to create a data dictionary for a model containing metadata: descriptions of tables, columns, etc.</t>
  </si>
  <si>
    <t>A DA needs to be able to create a naming standard, which defines the format used for the names of schema objects and defines standard abbreviations for words. This should be reusable; multiple models should be able to use the same naming standard.</t>
  </si>
  <si>
    <t>The tool should automatically generate DDL for a particular platform based on the model.</t>
  </si>
  <si>
    <t>The tool should be able compare a model against an existing database schema to show the differences.</t>
  </si>
  <si>
    <t>The tool should be able to check the names in the model against the naming standards and report any deviations.</t>
  </si>
  <si>
    <t>There should be an API for querying and perhaps manipulating model objects so that programmers can extend the tool, perform one-off tasks with scripting languages, and/or build code generation tools.</t>
  </si>
  <si>
    <t>A DA needs to create diagrams depicting the model graphically. Ideally, a GUI would be used to create diagrams.</t>
  </si>
  <si>
    <t>Diagrams should be able to be saved to an image format or possibly a PDF for distribution.</t>
  </si>
  <si>
    <t>The tool should be able to export a diagram with model and data dictionary information to a static, readonly webpage format that can be hosted on a website. You should be able to view the diagram in a browser and explore the model details.</t>
  </si>
  <si>
    <t>The tool should be released under an open-source license and hosted on a major site like BitBucket, or Google Code.</t>
  </si>
  <si>
    <t>Task Id</t>
  </si>
  <si>
    <t>User Story Id</t>
  </si>
  <si>
    <t>Task Description</t>
  </si>
  <si>
    <t>Estimate</t>
  </si>
  <si>
    <t>Actual</t>
  </si>
  <si>
    <t>Date Done</t>
  </si>
  <si>
    <t>Date</t>
  </si>
  <si>
    <t>Feature</t>
  </si>
  <si>
    <t>Business Value</t>
  </si>
  <si>
    <t>This is the core of what is needed in a database model.</t>
  </si>
  <si>
    <t>Using an open-source license and a well-know hosting site will increase the visibility/usefulness of the project. I don't have the facilities to host the project myself anyway.</t>
  </si>
  <si>
    <t>This is the value+ feature of the product. Allowing scripting access to a model provides a way to perform all sorts of productive activities.</t>
  </si>
  <si>
    <t>The model should be stored in a human-readable/writable text format.</t>
  </si>
  <si>
    <t>Text is the most efficient editing medium and can be easily managed with regular version control tools.</t>
  </si>
  <si>
    <t>The naming standard should be stored in a human-readable/writable text format.tools.</t>
  </si>
  <si>
    <t xml:space="preserve">Text is the most efficient editing medium and can be easily managed with regular version control </t>
  </si>
  <si>
    <t>The data dictionary provides documentation of the model. It explains what the structures mean in business terms. An essential feature.</t>
  </si>
  <si>
    <t>The data dictionary should be stored in a human-readable/writable text format.</t>
  </si>
  <si>
    <t>Manually checking each element of a model against standards is inefficient and error-prone. An automated check is highly beneficial.</t>
  </si>
  <si>
    <t>Most companies have naming standards to which database models must comply. It would be beneficial to manage this standard with the same tool in which models are defined.</t>
  </si>
  <si>
    <t>Writing DDL by hand is slow and error-prone. It is also not portable between different db platforms. The tool should do this.</t>
  </si>
  <si>
    <t>When a model and a database get out of sync, you need an automated way to check for deltas. To slow and error-prone to be done manually.</t>
  </si>
  <si>
    <t>A picture is worth a thousand words.</t>
  </si>
  <si>
    <t>Diagram definitions should be stored in a human-readable text format.</t>
  </si>
  <si>
    <t>So that changes can be managed with regular version control tools.</t>
  </si>
  <si>
    <t>Many people who don't need to create models may need to view a diagram of the model. They shouldn't have to have the tool installed.</t>
  </si>
  <si>
    <t>Act. Hrs Worked</t>
  </si>
  <si>
    <t>Cumulative Act. Hrs Worked</t>
  </si>
  <si>
    <t>The tool should provide a REPL for manipulating/querying the model interactively</t>
  </si>
  <si>
    <t>Interactive, programmatic access will allow programmers to do certain tasks very efficiently that would otherwise be quite manual</t>
  </si>
  <si>
    <t>Note</t>
  </si>
  <si>
    <t>Ideal</t>
  </si>
  <si>
    <t>Est. Hours Done</t>
  </si>
  <si>
    <t>Est. Hours Left</t>
  </si>
  <si>
    <t>Done?</t>
  </si>
  <si>
    <t>Yes</t>
  </si>
  <si>
    <t>No</t>
  </si>
  <si>
    <t>Sat</t>
  </si>
  <si>
    <t>Sun</t>
  </si>
  <si>
    <t>Mon</t>
  </si>
  <si>
    <t>Tues</t>
  </si>
  <si>
    <t>Wed</t>
  </si>
  <si>
    <t>Thurs</t>
  </si>
  <si>
    <t>Fri</t>
  </si>
  <si>
    <t>Refactor the core library. Separate Fluent API from data structures. Comment and unit test code.</t>
  </si>
  <si>
    <t>All other features will build upon these core classes. They need to be cleanly designed and implemented.</t>
  </si>
  <si>
    <t>x</t>
  </si>
  <si>
    <t>Sprint</t>
  </si>
  <si>
    <t>Est. Hrs.</t>
  </si>
  <si>
    <t>Act. Hrs.</t>
  </si>
  <si>
    <t>Sprint 1</t>
  </si>
  <si>
    <t>Sprint 2</t>
  </si>
  <si>
    <t>Sprint 3</t>
  </si>
  <si>
    <t>Sprint 4</t>
  </si>
  <si>
    <t>Sprint 5</t>
  </si>
  <si>
    <t>Prepare and deliver Release #1</t>
  </si>
  <si>
    <t>Required for class.</t>
  </si>
  <si>
    <t>Optimistic</t>
  </si>
  <si>
    <t>Pessimistic</t>
  </si>
  <si>
    <t>Most Likely</t>
  </si>
  <si>
    <t>A DA needs to be able to view diagrams of a model in a GUI.</t>
  </si>
  <si>
    <t>Integrate the Processing library into the project and build file.</t>
  </si>
  <si>
    <t>Integrate Apache Commons CLI library into the project and build file.</t>
  </si>
  <si>
    <t>Have the main class use command line options to either spawn a REPL or pop a Swing GUI</t>
  </si>
  <si>
    <t>Design a JavaScript API to descibe a database diagram</t>
  </si>
  <si>
    <t>Draw tables in the GUI with Processing</t>
  </si>
  <si>
    <t>Draw foreign key relationships in the GUI with Processing</t>
  </si>
  <si>
    <t>Have the GUI read the JavaScript diagram file and the model file.</t>
  </si>
  <si>
    <t>Sprint 6</t>
  </si>
  <si>
    <t>Had to switch to an AWT Frame per Processing documentation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</si>
</sst>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horizontal="left" vertical="top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2" fontId="0" fillId="0" borderId="0" xfId="0" applyNumberFormat="1"/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32"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1" formatCode="0"/>
      <alignment horizontal="left" vertical="top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1" formatCode="0"/>
      <alignment horizontal="left" vertical="top" textRotation="0" wrapText="1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1" formatCode="0"/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Sprint 6 Burndown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'Sprint 6 Burndown'!$C$24</c:f>
              <c:strCache>
                <c:ptCount val="1"/>
                <c:pt idx="0">
                  <c:v>Ideal</c:v>
                </c:pt>
              </c:strCache>
            </c:strRef>
          </c:tx>
          <c:marker>
            <c:symbol val="none"/>
          </c:marker>
          <c:cat>
            <c:numRef>
              <c:f>'Sprint 6 Burndown'!$B$25:$B$39</c:f>
              <c:numCache>
                <c:formatCode>mmm\ d</c:formatCode>
                <c:ptCount val="15"/>
                <c:pt idx="0">
                  <c:v>40586</c:v>
                </c:pt>
                <c:pt idx="1">
                  <c:v>40587</c:v>
                </c:pt>
                <c:pt idx="2">
                  <c:v>40588</c:v>
                </c:pt>
                <c:pt idx="3">
                  <c:v>40589</c:v>
                </c:pt>
                <c:pt idx="4">
                  <c:v>40590</c:v>
                </c:pt>
                <c:pt idx="5">
                  <c:v>40591</c:v>
                </c:pt>
                <c:pt idx="6">
                  <c:v>40592</c:v>
                </c:pt>
                <c:pt idx="7">
                  <c:v>40593</c:v>
                </c:pt>
                <c:pt idx="8">
                  <c:v>40594</c:v>
                </c:pt>
                <c:pt idx="9">
                  <c:v>40595</c:v>
                </c:pt>
                <c:pt idx="10">
                  <c:v>40596</c:v>
                </c:pt>
                <c:pt idx="11">
                  <c:v>40597</c:v>
                </c:pt>
                <c:pt idx="12">
                  <c:v>40598</c:v>
                </c:pt>
                <c:pt idx="13">
                  <c:v>40599</c:v>
                </c:pt>
                <c:pt idx="14">
                  <c:v>40600</c:v>
                </c:pt>
              </c:numCache>
            </c:numRef>
          </c:cat>
          <c:val>
            <c:numRef>
              <c:f>'Sprint 6 Burndown'!$C$25:$C$39</c:f>
              <c:numCache>
                <c:formatCode>0.00</c:formatCode>
                <c:ptCount val="15"/>
                <c:pt idx="0">
                  <c:v>13</c:v>
                </c:pt>
                <c:pt idx="1">
                  <c:v>12.071428571428571</c:v>
                </c:pt>
                <c:pt idx="2">
                  <c:v>11.142857142857142</c:v>
                </c:pt>
                <c:pt idx="3">
                  <c:v>10.214285714285714</c:v>
                </c:pt>
                <c:pt idx="4">
                  <c:v>9.2857142857142847</c:v>
                </c:pt>
                <c:pt idx="5">
                  <c:v>8.3571428571428559</c:v>
                </c:pt>
                <c:pt idx="6">
                  <c:v>7.428571428571427</c:v>
                </c:pt>
                <c:pt idx="7">
                  <c:v>6.4999999999999982</c:v>
                </c:pt>
                <c:pt idx="8">
                  <c:v>5.5714285714285694</c:v>
                </c:pt>
                <c:pt idx="9">
                  <c:v>4.6428571428571406</c:v>
                </c:pt>
                <c:pt idx="10">
                  <c:v>3.7142857142857122</c:v>
                </c:pt>
                <c:pt idx="11">
                  <c:v>2.7857142857142838</c:v>
                </c:pt>
                <c:pt idx="12">
                  <c:v>1.8571428571428554</c:v>
                </c:pt>
                <c:pt idx="13">
                  <c:v>0.92857142857142694</c:v>
                </c:pt>
                <c:pt idx="14">
                  <c:v>-1.5543122344752192E-15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'Sprint 6 Burndown'!$E$24</c:f>
              <c:strCache>
                <c:ptCount val="1"/>
                <c:pt idx="0">
                  <c:v>Est. Hours Left</c:v>
                </c:pt>
              </c:strCache>
            </c:strRef>
          </c:tx>
          <c:marker>
            <c:symbol val="none"/>
          </c:marker>
          <c:cat>
            <c:numRef>
              <c:f>'Sprint 6 Burndown'!$B$25:$B$39</c:f>
              <c:numCache>
                <c:formatCode>mmm\ d</c:formatCode>
                <c:ptCount val="15"/>
                <c:pt idx="0">
                  <c:v>40586</c:v>
                </c:pt>
                <c:pt idx="1">
                  <c:v>40587</c:v>
                </c:pt>
                <c:pt idx="2">
                  <c:v>40588</c:v>
                </c:pt>
                <c:pt idx="3">
                  <c:v>40589</c:v>
                </c:pt>
                <c:pt idx="4">
                  <c:v>40590</c:v>
                </c:pt>
                <c:pt idx="5">
                  <c:v>40591</c:v>
                </c:pt>
                <c:pt idx="6">
                  <c:v>40592</c:v>
                </c:pt>
                <c:pt idx="7">
                  <c:v>40593</c:v>
                </c:pt>
                <c:pt idx="8">
                  <c:v>40594</c:v>
                </c:pt>
                <c:pt idx="9">
                  <c:v>40595</c:v>
                </c:pt>
                <c:pt idx="10">
                  <c:v>40596</c:v>
                </c:pt>
                <c:pt idx="11">
                  <c:v>40597</c:v>
                </c:pt>
                <c:pt idx="12">
                  <c:v>40598</c:v>
                </c:pt>
                <c:pt idx="13">
                  <c:v>40599</c:v>
                </c:pt>
                <c:pt idx="14">
                  <c:v>40600</c:v>
                </c:pt>
              </c:numCache>
            </c:numRef>
          </c:cat>
          <c:val>
            <c:numRef>
              <c:f>'Sprint 6 Burndown'!$E$25:$E$39</c:f>
              <c:numCache>
                <c:formatCode>General</c:formatCode>
                <c:ptCount val="15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5.5</c:v>
                </c:pt>
                <c:pt idx="10">
                  <c:v>5.5</c:v>
                </c:pt>
                <c:pt idx="11">
                  <c:v>5.5</c:v>
                </c:pt>
                <c:pt idx="12">
                  <c:v>5.5</c:v>
                </c:pt>
                <c:pt idx="13">
                  <c:v>5.5</c:v>
                </c:pt>
                <c:pt idx="14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'Sprint 6 Burndown'!$G$24</c:f>
              <c:strCache>
                <c:ptCount val="1"/>
                <c:pt idx="0">
                  <c:v>Cumulative Act. Hrs Worked</c:v>
                </c:pt>
              </c:strCache>
            </c:strRef>
          </c:tx>
          <c:marker>
            <c:symbol val="none"/>
          </c:marker>
          <c:cat>
            <c:numRef>
              <c:f>'Sprint 6 Burndown'!$B$25:$B$39</c:f>
              <c:numCache>
                <c:formatCode>mmm\ d</c:formatCode>
                <c:ptCount val="15"/>
                <c:pt idx="0">
                  <c:v>40586</c:v>
                </c:pt>
                <c:pt idx="1">
                  <c:v>40587</c:v>
                </c:pt>
                <c:pt idx="2">
                  <c:v>40588</c:v>
                </c:pt>
                <c:pt idx="3">
                  <c:v>40589</c:v>
                </c:pt>
                <c:pt idx="4">
                  <c:v>40590</c:v>
                </c:pt>
                <c:pt idx="5">
                  <c:v>40591</c:v>
                </c:pt>
                <c:pt idx="6">
                  <c:v>40592</c:v>
                </c:pt>
                <c:pt idx="7">
                  <c:v>40593</c:v>
                </c:pt>
                <c:pt idx="8">
                  <c:v>40594</c:v>
                </c:pt>
                <c:pt idx="9">
                  <c:v>40595</c:v>
                </c:pt>
                <c:pt idx="10">
                  <c:v>40596</c:v>
                </c:pt>
                <c:pt idx="11">
                  <c:v>40597</c:v>
                </c:pt>
                <c:pt idx="12">
                  <c:v>40598</c:v>
                </c:pt>
                <c:pt idx="13">
                  <c:v>40599</c:v>
                </c:pt>
                <c:pt idx="14">
                  <c:v>40600</c:v>
                </c:pt>
              </c:numCache>
            </c:numRef>
          </c:cat>
          <c:val>
            <c:numRef>
              <c:f>'Sprint 6 Burndown'!$G$25:$G$39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5.5</c:v>
                </c:pt>
                <c:pt idx="10">
                  <c:v>7.5</c:v>
                </c:pt>
                <c:pt idx="11">
                  <c:v>7.5</c:v>
                </c:pt>
                <c:pt idx="12">
                  <c:v>7.5</c:v>
                </c:pt>
                <c:pt idx="13">
                  <c:v>7.5</c:v>
                </c:pt>
                <c:pt idx="14">
                  <c:v>9.75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45440"/>
        <c:axId val="141247232"/>
      </c:lineChart>
      <c:dateAx>
        <c:axId val="141245440"/>
        <c:scaling>
          <c:orientation val="minMax"/>
        </c:scaling>
        <c:delete val="0"/>
        <c:axPos val="b"/>
        <c:majorGridlines/>
        <c:numFmt formatCode="m/d" sourceLinked="0"/>
        <c:majorTickMark val="out"/>
        <c:minorTickMark val="none"/>
        <c:tickLblPos val="nextTo"/>
        <c:crossAx val="141247232"/>
        <c:crosses val="autoZero"/>
        <c:auto val="1"/>
        <c:lblOffset val="100"/>
        <c:baseTimeUnit val="days"/>
      </c:dateAx>
      <c:valAx>
        <c:axId val="14124723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Hours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4124544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Est. vs.</a:t>
            </a:r>
            <a:r>
              <a:rPr lang="en-US" baseline="0"/>
              <a:t> Act. Hours by Sprint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Retro!$B$1</c:f>
              <c:strCache>
                <c:ptCount val="1"/>
                <c:pt idx="0">
                  <c:v>Est. Hrs.</c:v>
                </c:pt>
              </c:strCache>
            </c:strRef>
          </c:tx>
          <c:invertIfNegative val="0"/>
          <c:cat>
            <c:strRef>
              <c:f>Retro!$A$2:$A$7</c:f>
              <c:strCache>
                <c:ptCount val="6"/>
                <c:pt idx="0">
                  <c:v>Sprint 1</c:v>
                </c:pt>
                <c:pt idx="1">
                  <c:v>Sprint 2</c:v>
                </c:pt>
                <c:pt idx="2">
                  <c:v>Sprint 3</c:v>
                </c:pt>
                <c:pt idx="3">
                  <c:v>Sprint 4</c:v>
                </c:pt>
                <c:pt idx="4">
                  <c:v>Sprint 5</c:v>
                </c:pt>
                <c:pt idx="5">
                  <c:v>Sprint 6</c:v>
                </c:pt>
              </c:strCache>
            </c:strRef>
          </c:cat>
          <c:val>
            <c:numRef>
              <c:f>Retro!$B$2:$B$7</c:f>
              <c:numCache>
                <c:formatCode>General</c:formatCode>
                <c:ptCount val="6"/>
                <c:pt idx="0">
                  <c:v>9.5</c:v>
                </c:pt>
                <c:pt idx="1">
                  <c:v>10</c:v>
                </c:pt>
                <c:pt idx="2">
                  <c:v>11.25</c:v>
                </c:pt>
                <c:pt idx="3">
                  <c:v>5.25</c:v>
                </c:pt>
                <c:pt idx="4">
                  <c:v>6.5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Retro!$C$1</c:f>
              <c:strCache>
                <c:ptCount val="1"/>
                <c:pt idx="0">
                  <c:v>Act. Hrs.</c:v>
                </c:pt>
              </c:strCache>
            </c:strRef>
          </c:tx>
          <c:invertIfNegative val="0"/>
          <c:cat>
            <c:strRef>
              <c:f>Retro!$A$2:$A$7</c:f>
              <c:strCache>
                <c:ptCount val="6"/>
                <c:pt idx="0">
                  <c:v>Sprint 1</c:v>
                </c:pt>
                <c:pt idx="1">
                  <c:v>Sprint 2</c:v>
                </c:pt>
                <c:pt idx="2">
                  <c:v>Sprint 3</c:v>
                </c:pt>
                <c:pt idx="3">
                  <c:v>Sprint 4</c:v>
                </c:pt>
                <c:pt idx="4">
                  <c:v>Sprint 5</c:v>
                </c:pt>
                <c:pt idx="5">
                  <c:v>Sprint 6</c:v>
                </c:pt>
              </c:strCache>
            </c:strRef>
          </c:cat>
          <c:val>
            <c:numRef>
              <c:f>Retro!$C$2:$C$7</c:f>
              <c:numCache>
                <c:formatCode>General</c:formatCode>
                <c:ptCount val="6"/>
                <c:pt idx="0">
                  <c:v>13.25</c:v>
                </c:pt>
                <c:pt idx="1">
                  <c:v>7.5</c:v>
                </c:pt>
                <c:pt idx="2">
                  <c:v>5.25</c:v>
                </c:pt>
                <c:pt idx="3">
                  <c:v>5.5</c:v>
                </c:pt>
                <c:pt idx="4">
                  <c:v>5.25</c:v>
                </c:pt>
                <c:pt idx="5">
                  <c:v>9.75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576448"/>
        <c:axId val="141578240"/>
      </c:barChart>
      <c:catAx>
        <c:axId val="141576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41578240"/>
        <c:crosses val="autoZero"/>
        <c:auto val="1"/>
        <c:lblAlgn val="ctr"/>
        <c:lblOffset val="100"/>
        <c:noMultiLvlLbl val="0"/>
      </c:catAx>
      <c:valAx>
        <c:axId val="141578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Hours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1576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30480</xdr:rowOff>
    </xdr:from>
    <xdr:to>
      <xdr:col>9</xdr:col>
      <xdr:colOff>289560</xdr:colOff>
      <xdr:row>22</xdr:row>
      <xdr:rowOff>121920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297180</xdr:colOff>
      <xdr:row>0</xdr:row>
      <xdr:rowOff>118110</xdr:rowOff>
    </xdr:from>
    <xdr:to>
      <xdr:col>10</xdr:col>
      <xdr:colOff>601980</xdr:colOff>
      <xdr:row>15</xdr:row>
      <xdr:rowOff>118110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ProductBacklog" displayName="ProductBacklog" ref="A1:H20" totalsRowShown="0" headerRowDxfId="31" dataDxfId="30">
  <autoFilter ref="A1:H20"/>
  <sortState ref="A2:H20">
    <sortCondition ref="H2:H20"/>
    <sortCondition ref="D2:D20"/>
    <sortCondition ref="G2:G20"/>
  </sortState>
  <tableColumns count="8">
    <tableColumn id="1" name="Id" dataDxfId="29"/>
    <tableColumn id="4" name="Feature" dataDxfId="28"/>
    <tableColumn id="7" name="Business Value" dataDxfId="27"/>
    <tableColumn id="5" name="Priority" dataDxfId="26"/>
    <tableColumn id="6" name="Story Points" dataDxfId="25"/>
    <tableColumn id="2" name="Release #" dataDxfId="24"/>
    <tableColumn id="3" name="Sprint #" dataDxfId="23"/>
    <tableColumn id="8" name="Done?" dataDxfId="2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24" displayName="Table24" ref="A1:J9" totalsRowCount="1" headerRowDxfId="21" dataDxfId="20">
  <autoFilter ref="A1:J8"/>
  <tableColumns count="10">
    <tableColumn id="1" name="Task Id" dataDxfId="19" totalsRowDxfId="18"/>
    <tableColumn id="2" name="User Story Id" dataDxfId="17" totalsRowDxfId="16"/>
    <tableColumn id="3" name="Task Description" dataDxfId="15" totalsRowDxfId="14"/>
    <tableColumn id="10" name="Optimistic" totalsRowFunction="sum" dataDxfId="13" totalsRowDxfId="12"/>
    <tableColumn id="9" name="Most Likely" totalsRowFunction="sum" dataDxfId="11" totalsRowDxfId="10"/>
    <tableColumn id="8" name="Pessimistic" totalsRowFunction="sum" dataDxfId="9" totalsRowDxfId="8"/>
    <tableColumn id="4" name="Estimate" totalsRowFunction="custom" dataDxfId="7" totalsRowDxfId="6">
      <calculatedColumnFormula>(Table24[[#This Row],[Optimistic]]+4*Table24[[#This Row],[Most Likely]]+Table24[[#This Row],[Pessimistic]])/6</calculatedColumnFormula>
      <totalsRowFormula>SUM(Table24[Estimate])</totalsRowFormula>
    </tableColumn>
    <tableColumn id="5" name="Actual" totalsRowFunction="custom" dataDxfId="5" totalsRowDxfId="4">
      <totalsRowFormula>SUM(Table24[Actual])</totalsRowFormula>
    </tableColumn>
    <tableColumn id="6" name="Date Done" dataDxfId="3" totalsRowDxfId="2"/>
    <tableColumn id="7" name="Note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pane ySplit="1" topLeftCell="A2" activePane="bottomLeft" state="frozen"/>
      <selection pane="bottomLeft" activeCell="B2" sqref="B2:B3"/>
    </sheetView>
  </sheetViews>
  <sheetFormatPr defaultRowHeight="14.4" x14ac:dyDescent="0.3"/>
  <cols>
    <col min="1" max="1" width="4.88671875" style="2" bestFit="1" customWidth="1"/>
    <col min="2" max="2" width="38.77734375" style="1" customWidth="1"/>
    <col min="3" max="3" width="38.33203125" style="1" bestFit="1" customWidth="1"/>
    <col min="4" max="4" width="9.33203125" bestFit="1" customWidth="1"/>
    <col min="5" max="5" width="8.44140625" style="2" bestFit="1" customWidth="1"/>
    <col min="6" max="6" width="9.5546875" style="2" bestFit="1" customWidth="1"/>
    <col min="7" max="7" width="9.6640625" style="2" bestFit="1" customWidth="1"/>
    <col min="8" max="8" width="8.5546875" bestFit="1" customWidth="1"/>
    <col min="10" max="10" width="13.88671875" style="2" customWidth="1"/>
  </cols>
  <sheetData>
    <row r="1" spans="1:10" s="1" customFormat="1" ht="30.6" customHeight="1" x14ac:dyDescent="0.3">
      <c r="A1" s="4" t="s">
        <v>4</v>
      </c>
      <c r="B1" s="1" t="s">
        <v>23</v>
      </c>
      <c r="C1" s="1" t="s">
        <v>24</v>
      </c>
      <c r="D1" s="4" t="s">
        <v>2</v>
      </c>
      <c r="E1" s="4" t="s">
        <v>3</v>
      </c>
      <c r="F1" s="4" t="s">
        <v>0</v>
      </c>
      <c r="G1" s="4" t="s">
        <v>1</v>
      </c>
      <c r="H1" s="4" t="s">
        <v>50</v>
      </c>
    </row>
    <row r="2" spans="1:10" s="1" customFormat="1" ht="30.6" customHeight="1" x14ac:dyDescent="0.3">
      <c r="A2" s="2">
        <v>19</v>
      </c>
      <c r="B2" s="4" t="s">
        <v>76</v>
      </c>
      <c r="C2" s="1" t="s">
        <v>38</v>
      </c>
      <c r="D2" s="2">
        <v>1</v>
      </c>
      <c r="E2" s="2">
        <v>5</v>
      </c>
      <c r="F2" s="2">
        <v>2</v>
      </c>
      <c r="G2" s="2">
        <v>6</v>
      </c>
      <c r="H2" s="12" t="s">
        <v>52</v>
      </c>
    </row>
    <row r="3" spans="1:10" ht="28.8" x14ac:dyDescent="0.3">
      <c r="A3" s="2">
        <v>12</v>
      </c>
      <c r="B3" s="1" t="s">
        <v>39</v>
      </c>
      <c r="C3" s="1" t="s">
        <v>40</v>
      </c>
      <c r="D3" s="2">
        <v>2</v>
      </c>
      <c r="E3" s="2">
        <v>5</v>
      </c>
      <c r="F3" s="2">
        <v>2</v>
      </c>
      <c r="G3" s="2">
        <v>6</v>
      </c>
      <c r="H3" s="12" t="s">
        <v>52</v>
      </c>
      <c r="J3"/>
    </row>
    <row r="4" spans="1:10" ht="43.2" x14ac:dyDescent="0.3">
      <c r="A4" s="2">
        <v>11</v>
      </c>
      <c r="B4" s="1" t="s">
        <v>12</v>
      </c>
      <c r="C4" s="1" t="s">
        <v>38</v>
      </c>
      <c r="D4" s="2">
        <v>3</v>
      </c>
      <c r="E4" s="2">
        <v>10</v>
      </c>
      <c r="F4" s="2">
        <v>2</v>
      </c>
      <c r="G4" s="2">
        <v>7</v>
      </c>
      <c r="H4" s="12" t="s">
        <v>52</v>
      </c>
      <c r="J4"/>
    </row>
    <row r="5" spans="1:10" ht="57.6" x14ac:dyDescent="0.3">
      <c r="A5" s="2">
        <v>13</v>
      </c>
      <c r="B5" s="1" t="s">
        <v>13</v>
      </c>
      <c r="C5" s="1" t="s">
        <v>41</v>
      </c>
      <c r="D5" s="2">
        <v>4</v>
      </c>
      <c r="E5" s="2">
        <v>13</v>
      </c>
      <c r="F5" s="2">
        <v>2</v>
      </c>
      <c r="H5" s="12" t="s">
        <v>52</v>
      </c>
      <c r="J5"/>
    </row>
    <row r="6" spans="1:10" ht="43.2" x14ac:dyDescent="0.3">
      <c r="A6" s="2">
        <v>17</v>
      </c>
      <c r="B6" s="4" t="s">
        <v>60</v>
      </c>
      <c r="C6" s="1" t="s">
        <v>61</v>
      </c>
      <c r="D6" s="2">
        <v>6</v>
      </c>
      <c r="E6" s="2">
        <v>4</v>
      </c>
      <c r="F6" s="2">
        <v>1</v>
      </c>
      <c r="G6" s="2">
        <v>4</v>
      </c>
      <c r="H6" s="12" t="s">
        <v>52</v>
      </c>
      <c r="J6" s="3"/>
    </row>
    <row r="7" spans="1:10" ht="57.6" x14ac:dyDescent="0.3">
      <c r="A7" s="2">
        <v>6</v>
      </c>
      <c r="B7" s="1" t="s">
        <v>9</v>
      </c>
      <c r="C7" s="1" t="s">
        <v>37</v>
      </c>
      <c r="D7" s="2">
        <v>6</v>
      </c>
      <c r="E7" s="2">
        <v>8</v>
      </c>
      <c r="F7" s="2">
        <v>2</v>
      </c>
      <c r="H7" s="12" t="s">
        <v>52</v>
      </c>
      <c r="J7"/>
    </row>
    <row r="8" spans="1:10" ht="86.4" x14ac:dyDescent="0.3">
      <c r="A8" s="2">
        <v>3</v>
      </c>
      <c r="B8" s="1" t="s">
        <v>7</v>
      </c>
      <c r="C8" s="1" t="s">
        <v>35</v>
      </c>
      <c r="D8" s="2">
        <v>6</v>
      </c>
      <c r="E8" s="2">
        <v>3</v>
      </c>
      <c r="F8" s="2">
        <v>2</v>
      </c>
      <c r="H8" s="12" t="s">
        <v>52</v>
      </c>
      <c r="J8"/>
    </row>
    <row r="9" spans="1:10" ht="43.2" x14ac:dyDescent="0.3">
      <c r="A9" s="2">
        <v>9</v>
      </c>
      <c r="B9" s="1" t="s">
        <v>30</v>
      </c>
      <c r="C9" s="1" t="s">
        <v>31</v>
      </c>
      <c r="D9" s="2">
        <v>6</v>
      </c>
      <c r="E9" s="2">
        <v>2</v>
      </c>
      <c r="F9" s="2">
        <v>2</v>
      </c>
      <c r="H9" s="12" t="s">
        <v>52</v>
      </c>
      <c r="J9"/>
    </row>
    <row r="10" spans="1:10" ht="57.6" x14ac:dyDescent="0.3">
      <c r="A10" s="2">
        <v>4</v>
      </c>
      <c r="B10" s="4" t="s">
        <v>10</v>
      </c>
      <c r="C10" s="4" t="s">
        <v>34</v>
      </c>
      <c r="D10" s="2">
        <v>6</v>
      </c>
      <c r="E10" s="2">
        <v>1</v>
      </c>
      <c r="F10" s="2">
        <v>2</v>
      </c>
      <c r="H10" s="12" t="s">
        <v>52</v>
      </c>
      <c r="J10"/>
    </row>
    <row r="11" spans="1:10" ht="86.4" x14ac:dyDescent="0.3">
      <c r="A11" s="2">
        <v>14</v>
      </c>
      <c r="B11" s="1" t="s">
        <v>14</v>
      </c>
      <c r="C11" s="1" t="s">
        <v>41</v>
      </c>
      <c r="D11" s="2">
        <v>6</v>
      </c>
      <c r="E11" s="2">
        <v>34</v>
      </c>
      <c r="F11" s="2">
        <v>2</v>
      </c>
      <c r="H11" s="12" t="s">
        <v>52</v>
      </c>
      <c r="J11"/>
    </row>
    <row r="12" spans="1:10" ht="28.8" x14ac:dyDescent="0.3">
      <c r="A12" s="13">
        <v>1</v>
      </c>
      <c r="B12" s="14" t="s">
        <v>5</v>
      </c>
      <c r="C12" s="14" t="s">
        <v>25</v>
      </c>
      <c r="D12" s="13" t="s">
        <v>62</v>
      </c>
      <c r="E12" s="13">
        <v>5</v>
      </c>
      <c r="F12" s="13">
        <v>1</v>
      </c>
      <c r="G12" s="13">
        <v>1</v>
      </c>
      <c r="H12" s="12" t="s">
        <v>51</v>
      </c>
      <c r="J12"/>
    </row>
    <row r="13" spans="1:10" ht="72" x14ac:dyDescent="0.3">
      <c r="A13" s="13">
        <v>15</v>
      </c>
      <c r="B13" s="14" t="s">
        <v>15</v>
      </c>
      <c r="C13" s="14" t="s">
        <v>26</v>
      </c>
      <c r="D13" s="13" t="s">
        <v>62</v>
      </c>
      <c r="E13" s="13">
        <v>1</v>
      </c>
      <c r="F13" s="13">
        <v>1</v>
      </c>
      <c r="G13" s="13">
        <v>1</v>
      </c>
      <c r="H13" s="12" t="s">
        <v>51</v>
      </c>
      <c r="J13"/>
    </row>
    <row r="14" spans="1:10" ht="43.2" x14ac:dyDescent="0.3">
      <c r="A14" s="2">
        <v>7</v>
      </c>
      <c r="B14" s="1" t="s">
        <v>28</v>
      </c>
      <c r="C14" s="1" t="s">
        <v>29</v>
      </c>
      <c r="D14" s="2" t="s">
        <v>62</v>
      </c>
      <c r="E14" s="2">
        <v>2</v>
      </c>
      <c r="F14" s="2">
        <v>1</v>
      </c>
      <c r="G14" s="2">
        <v>2</v>
      </c>
      <c r="H14" s="12" t="s">
        <v>51</v>
      </c>
      <c r="J14"/>
    </row>
    <row r="15" spans="1:10" ht="57.6" x14ac:dyDescent="0.3">
      <c r="A15" s="2">
        <v>16</v>
      </c>
      <c r="B15" s="4" t="s">
        <v>44</v>
      </c>
      <c r="C15" s="1" t="s">
        <v>45</v>
      </c>
      <c r="D15" s="2" t="s">
        <v>62</v>
      </c>
      <c r="E15" s="2">
        <v>3</v>
      </c>
      <c r="F15" s="2">
        <v>1</v>
      </c>
      <c r="G15" s="2">
        <v>2</v>
      </c>
      <c r="H15" s="12" t="s">
        <v>51</v>
      </c>
      <c r="J15"/>
    </row>
    <row r="16" spans="1:10" ht="72" x14ac:dyDescent="0.3">
      <c r="A16" s="2">
        <v>10</v>
      </c>
      <c r="B16" s="1" t="s">
        <v>11</v>
      </c>
      <c r="C16" s="1" t="s">
        <v>27</v>
      </c>
      <c r="D16" s="2" t="s">
        <v>62</v>
      </c>
      <c r="E16" s="2">
        <v>3</v>
      </c>
      <c r="F16" s="2">
        <v>1</v>
      </c>
      <c r="G16" s="2">
        <v>2</v>
      </c>
      <c r="H16" s="12" t="s">
        <v>51</v>
      </c>
      <c r="J16"/>
    </row>
    <row r="17" spans="1:10" ht="43.2" x14ac:dyDescent="0.3">
      <c r="A17" s="2">
        <v>2</v>
      </c>
      <c r="B17" s="1" t="s">
        <v>6</v>
      </c>
      <c r="C17" s="1" t="s">
        <v>32</v>
      </c>
      <c r="D17" s="2" t="s">
        <v>62</v>
      </c>
      <c r="E17" s="2">
        <v>1</v>
      </c>
      <c r="F17" s="2">
        <v>1</v>
      </c>
      <c r="G17" s="2">
        <v>3</v>
      </c>
      <c r="H17" s="12" t="s">
        <v>51</v>
      </c>
      <c r="J17"/>
    </row>
    <row r="18" spans="1:10" ht="43.2" x14ac:dyDescent="0.3">
      <c r="A18" s="2">
        <v>8</v>
      </c>
      <c r="B18" s="1" t="s">
        <v>33</v>
      </c>
      <c r="C18" s="1" t="s">
        <v>29</v>
      </c>
      <c r="D18" s="2" t="s">
        <v>62</v>
      </c>
      <c r="E18" s="2">
        <v>0</v>
      </c>
      <c r="F18" s="2">
        <v>1</v>
      </c>
      <c r="G18" s="2">
        <v>3</v>
      </c>
      <c r="H18" s="12" t="s">
        <v>51</v>
      </c>
      <c r="J18"/>
    </row>
    <row r="19" spans="1:10" ht="43.2" x14ac:dyDescent="0.3">
      <c r="A19" s="2">
        <v>5</v>
      </c>
      <c r="B19" s="1" t="s">
        <v>8</v>
      </c>
      <c r="C19" s="1" t="s">
        <v>36</v>
      </c>
      <c r="D19" s="2" t="s">
        <v>62</v>
      </c>
      <c r="E19" s="2">
        <v>3</v>
      </c>
      <c r="F19" s="2">
        <v>1</v>
      </c>
      <c r="G19" s="2">
        <v>5</v>
      </c>
      <c r="H19" s="12" t="s">
        <v>51</v>
      </c>
      <c r="J19"/>
    </row>
    <row r="20" spans="1:10" x14ac:dyDescent="0.3">
      <c r="A20" s="2">
        <v>18</v>
      </c>
      <c r="B20" s="4" t="s">
        <v>71</v>
      </c>
      <c r="C20" s="1" t="s">
        <v>72</v>
      </c>
      <c r="D20" s="2" t="s">
        <v>62</v>
      </c>
      <c r="E20" s="2">
        <v>2</v>
      </c>
      <c r="F20" s="2">
        <v>1</v>
      </c>
      <c r="G20" s="2">
        <v>5</v>
      </c>
      <c r="H20" s="12" t="s">
        <v>51</v>
      </c>
      <c r="J20"/>
    </row>
    <row r="21" spans="1:10" x14ac:dyDescent="0.3">
      <c r="D21" s="2"/>
      <c r="J21"/>
    </row>
    <row r="22" spans="1:10" x14ac:dyDescent="0.3">
      <c r="D22" s="2"/>
      <c r="J22"/>
    </row>
    <row r="23" spans="1:10" x14ac:dyDescent="0.3">
      <c r="D23" s="2"/>
      <c r="J23"/>
    </row>
    <row r="24" spans="1:10" x14ac:dyDescent="0.3">
      <c r="D24" s="2"/>
      <c r="J24"/>
    </row>
    <row r="25" spans="1:10" x14ac:dyDescent="0.3">
      <c r="D25" s="2"/>
      <c r="J25"/>
    </row>
    <row r="26" spans="1:10" x14ac:dyDescent="0.3">
      <c r="D26" s="2"/>
      <c r="J26"/>
    </row>
  </sheetData>
  <conditionalFormatting sqref="D2:D20">
    <cfRule type="iconSet" priority="9">
      <iconSet>
        <cfvo type="percent" val="0"/>
        <cfvo type="percent" val="33"/>
        <cfvo type="percent" val="67"/>
      </iconSet>
    </cfRule>
  </conditionalFormatting>
  <conditionalFormatting sqref="E2:E2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{EDA11336-ABFB-494C-A18E-2DB965D5492E}</x14:id>
        </ext>
      </extLst>
    </cfRule>
  </conditionalFormatting>
  <pageMargins left="0.7" right="0.7" top="0.75" bottom="0.75" header="0.3" footer="0.3"/>
  <pageSetup scale="77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A11336-ABFB-494C-A18E-2DB965D549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F13" sqref="F13"/>
    </sheetView>
  </sheetViews>
  <sheetFormatPr defaultRowHeight="14.4" x14ac:dyDescent="0.3"/>
  <cols>
    <col min="1" max="2" width="11.5546875" customWidth="1"/>
    <col min="3" max="3" width="36.5546875" style="7" customWidth="1"/>
    <col min="4" max="6" width="11.5546875" style="7" customWidth="1"/>
    <col min="7" max="8" width="11.5546875" customWidth="1"/>
    <col min="9" max="9" width="12.5546875" style="10" customWidth="1"/>
    <col min="10" max="10" width="23.77734375" style="7" bestFit="1" customWidth="1"/>
  </cols>
  <sheetData>
    <row r="1" spans="1:10" s="7" customFormat="1" ht="27" customHeight="1" x14ac:dyDescent="0.3">
      <c r="A1" s="5" t="s">
        <v>16</v>
      </c>
      <c r="B1" s="5" t="s">
        <v>17</v>
      </c>
      <c r="C1" s="5" t="s">
        <v>18</v>
      </c>
      <c r="D1" s="5" t="s">
        <v>73</v>
      </c>
      <c r="E1" s="5" t="s">
        <v>75</v>
      </c>
      <c r="F1" s="5" t="s">
        <v>74</v>
      </c>
      <c r="G1" s="5" t="s">
        <v>19</v>
      </c>
      <c r="H1" s="5" t="s">
        <v>20</v>
      </c>
      <c r="I1" s="6" t="s">
        <v>21</v>
      </c>
      <c r="J1" s="5" t="s">
        <v>46</v>
      </c>
    </row>
    <row r="2" spans="1:10" ht="28.8" x14ac:dyDescent="0.3">
      <c r="A2" s="8">
        <v>1</v>
      </c>
      <c r="B2" s="2">
        <v>19</v>
      </c>
      <c r="C2" s="1" t="s">
        <v>77</v>
      </c>
      <c r="D2" s="8">
        <v>0.5</v>
      </c>
      <c r="E2" s="8">
        <v>1</v>
      </c>
      <c r="F2" s="8">
        <v>1.5</v>
      </c>
      <c r="G2" s="16">
        <f>(Table24[[#This Row],[Optimistic]]+4*Table24[[#This Row],[Most Likely]]+Table24[[#This Row],[Pessimistic]])/6</f>
        <v>1</v>
      </c>
      <c r="H2" s="8">
        <v>1</v>
      </c>
      <c r="I2" s="9">
        <v>40590</v>
      </c>
      <c r="J2" s="1"/>
    </row>
    <row r="3" spans="1:10" ht="28.8" x14ac:dyDescent="0.3">
      <c r="A3" s="8">
        <v>2</v>
      </c>
      <c r="B3" s="2">
        <v>19</v>
      </c>
      <c r="C3" s="1" t="s">
        <v>78</v>
      </c>
      <c r="D3" s="8">
        <v>0.5</v>
      </c>
      <c r="E3" s="8">
        <v>1</v>
      </c>
      <c r="F3" s="8">
        <v>1.5</v>
      </c>
      <c r="G3" s="16">
        <f>(Table24[[#This Row],[Optimistic]]+4*Table24[[#This Row],[Most Likely]]+Table24[[#This Row],[Pessimistic]])/6</f>
        <v>1</v>
      </c>
      <c r="H3" s="8">
        <v>1</v>
      </c>
      <c r="I3" s="9">
        <v>40590</v>
      </c>
      <c r="J3" s="1"/>
    </row>
    <row r="4" spans="1:10" ht="43.2" x14ac:dyDescent="0.3">
      <c r="A4" s="8">
        <v>3</v>
      </c>
      <c r="B4" s="2">
        <v>19</v>
      </c>
      <c r="C4" s="1" t="s">
        <v>79</v>
      </c>
      <c r="D4" s="8">
        <v>1</v>
      </c>
      <c r="E4" s="8">
        <v>2</v>
      </c>
      <c r="F4" s="8">
        <v>3</v>
      </c>
      <c r="G4" s="16">
        <f>(Table24[[#This Row],[Optimistic]]+4*Table24[[#This Row],[Most Likely]]+Table24[[#This Row],[Pessimistic]])/6</f>
        <v>2</v>
      </c>
      <c r="H4" s="8">
        <v>1</v>
      </c>
      <c r="I4" s="9">
        <v>40590</v>
      </c>
      <c r="J4" s="1" t="s">
        <v>85</v>
      </c>
    </row>
    <row r="5" spans="1:10" ht="28.8" x14ac:dyDescent="0.3">
      <c r="A5" s="8">
        <v>4</v>
      </c>
      <c r="B5" s="2">
        <v>12</v>
      </c>
      <c r="C5" s="1" t="s">
        <v>80</v>
      </c>
      <c r="D5" s="8">
        <v>1</v>
      </c>
      <c r="E5" s="8">
        <v>1.5</v>
      </c>
      <c r="F5" s="8">
        <v>2.5</v>
      </c>
      <c r="G5" s="16">
        <f>(Table24[[#This Row],[Optimistic]]+4*Table24[[#This Row],[Most Likely]]+Table24[[#This Row],[Pessimistic]])/6</f>
        <v>1.5833333333333333</v>
      </c>
      <c r="H5" s="8">
        <v>1</v>
      </c>
      <c r="I5" s="9">
        <v>40595</v>
      </c>
      <c r="J5" s="1"/>
    </row>
    <row r="6" spans="1:10" ht="28.8" x14ac:dyDescent="0.3">
      <c r="A6" s="8">
        <v>5</v>
      </c>
      <c r="B6" s="2">
        <v>12</v>
      </c>
      <c r="C6" s="1" t="s">
        <v>83</v>
      </c>
      <c r="D6" s="8">
        <v>1</v>
      </c>
      <c r="E6" s="8">
        <v>2</v>
      </c>
      <c r="F6" s="8">
        <v>2.5</v>
      </c>
      <c r="G6" s="16">
        <f>(Table24[[#This Row],[Optimistic]]+4*Table24[[#This Row],[Most Likely]]+Table24[[#This Row],[Pessimistic]])/6</f>
        <v>1.9166666666666667</v>
      </c>
      <c r="H6" s="8">
        <v>1.5</v>
      </c>
      <c r="I6" s="9">
        <v>40595</v>
      </c>
      <c r="J6" s="1"/>
    </row>
    <row r="7" spans="1:10" x14ac:dyDescent="0.3">
      <c r="A7" s="8">
        <v>6</v>
      </c>
      <c r="B7" s="2">
        <v>19</v>
      </c>
      <c r="C7" s="1" t="s">
        <v>81</v>
      </c>
      <c r="D7" s="8">
        <v>2</v>
      </c>
      <c r="E7" s="8">
        <v>2.5</v>
      </c>
      <c r="F7" s="8">
        <v>3</v>
      </c>
      <c r="G7" s="16">
        <f>(Table24[[#This Row],[Optimistic]]+4*Table24[[#This Row],[Most Likely]]+Table24[[#This Row],[Pessimistic]])/6</f>
        <v>2.5</v>
      </c>
      <c r="H7" s="8">
        <v>3</v>
      </c>
      <c r="I7" s="9">
        <v>40600</v>
      </c>
      <c r="J7" s="1"/>
    </row>
    <row r="8" spans="1:10" ht="28.8" x14ac:dyDescent="0.3">
      <c r="A8" s="8">
        <v>7</v>
      </c>
      <c r="B8" s="2">
        <v>19</v>
      </c>
      <c r="C8" s="1" t="s">
        <v>82</v>
      </c>
      <c r="D8" s="8">
        <v>2</v>
      </c>
      <c r="E8" s="8">
        <v>3</v>
      </c>
      <c r="F8" s="8">
        <v>4</v>
      </c>
      <c r="G8" s="16">
        <f>(Table24[[#This Row],[Optimistic]]+4*Table24[[#This Row],[Most Likely]]+Table24[[#This Row],[Pessimistic]])/6</f>
        <v>3</v>
      </c>
      <c r="H8" s="8">
        <v>0.75</v>
      </c>
      <c r="I8" s="9">
        <v>40600</v>
      </c>
      <c r="J8" s="1"/>
    </row>
    <row r="9" spans="1:10" x14ac:dyDescent="0.3">
      <c r="A9" s="8"/>
      <c r="B9" s="8"/>
      <c r="C9" s="1"/>
      <c r="D9" s="1">
        <f>SUBTOTAL(109,Table24[Optimistic])</f>
        <v>8</v>
      </c>
      <c r="E9" s="1">
        <f>SUBTOTAL(109,Table24[Most Likely])</f>
        <v>13</v>
      </c>
      <c r="F9" s="1">
        <f>SUBTOTAL(109,Table24[Pessimistic])</f>
        <v>18</v>
      </c>
      <c r="G9" s="8">
        <f>SUM(Table24[Estimate])</f>
        <v>13</v>
      </c>
      <c r="H9" s="8">
        <f>SUM(Table24[Actual])</f>
        <v>9.25</v>
      </c>
      <c r="I9" s="9"/>
      <c r="J9" s="1"/>
    </row>
    <row r="10" spans="1:10" x14ac:dyDescent="0.3">
      <c r="A10" s="8"/>
      <c r="B10" s="8"/>
      <c r="C10" s="1"/>
      <c r="D10" s="1"/>
      <c r="E10" s="1"/>
      <c r="F10" s="1"/>
      <c r="G10" s="8"/>
      <c r="H10" s="8"/>
      <c r="I10" s="9"/>
      <c r="J10" s="1"/>
    </row>
    <row r="11" spans="1:10" x14ac:dyDescent="0.3">
      <c r="A11" s="8"/>
      <c r="B11" s="8"/>
      <c r="C11" s="1"/>
      <c r="D11" s="1"/>
      <c r="E11" s="1"/>
      <c r="F11" s="1"/>
      <c r="G11" s="8"/>
      <c r="H11" s="8"/>
      <c r="I11" s="9"/>
      <c r="J11" s="1"/>
    </row>
    <row r="12" spans="1:10" x14ac:dyDescent="0.3">
      <c r="A12" s="8"/>
      <c r="B12" s="8"/>
      <c r="C12" s="1"/>
      <c r="D12" s="1"/>
      <c r="E12" s="1"/>
      <c r="F12" s="1"/>
      <c r="G12" s="8"/>
      <c r="H12" s="8"/>
      <c r="I12" s="9"/>
      <c r="J12" s="1"/>
    </row>
    <row r="13" spans="1:10" x14ac:dyDescent="0.3">
      <c r="A13" s="8"/>
      <c r="B13" s="8"/>
      <c r="C13" s="1"/>
      <c r="D13" s="1"/>
      <c r="E13" s="1"/>
      <c r="F13" s="1"/>
      <c r="G13" s="8"/>
      <c r="H13" s="8"/>
      <c r="I13" s="9"/>
      <c r="J13" s="1"/>
    </row>
    <row r="14" spans="1:10" x14ac:dyDescent="0.3">
      <c r="A14" s="8"/>
      <c r="B14" s="8"/>
      <c r="C14" s="1"/>
      <c r="D14" s="1"/>
      <c r="E14" s="1"/>
      <c r="F14" s="1"/>
      <c r="G14" s="8"/>
      <c r="H14" s="8"/>
      <c r="I14" s="9"/>
      <c r="J14" s="1"/>
    </row>
    <row r="15" spans="1:10" x14ac:dyDescent="0.3">
      <c r="A15" s="8"/>
      <c r="B15" s="8"/>
      <c r="C15" s="1"/>
      <c r="D15" s="1"/>
      <c r="E15" s="1"/>
      <c r="F15" s="1"/>
      <c r="G15" s="8"/>
      <c r="H15" s="8"/>
      <c r="I15" s="9"/>
      <c r="J15" s="1"/>
    </row>
  </sheetData>
  <conditionalFormatting sqref="H10:H1048576 H1:H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{D729225A-F406-43EE-A108-D7E650DAFA93}</x14:id>
        </ext>
      </extLst>
    </cfRule>
  </conditionalFormatting>
  <conditionalFormatting sqref="G2:G8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{559E64D6-FD2A-4253-9A0C-C45E49A56BE5}</x14:id>
        </ext>
      </extLst>
    </cfRule>
  </conditionalFormatting>
  <conditionalFormatting sqref="D2:F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{2AEF70C3-0D69-451C-B965-D54B8419132A}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29225A-F406-43EE-A108-D7E650DAFA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H10:H1048576 H1:H8</xm:sqref>
        </x14:conditionalFormatting>
        <x14:conditionalFormatting xmlns:xm="http://schemas.microsoft.com/office/excel/2006/main">
          <x14:cfRule type="dataBar" id="{559E64D6-FD2A-4253-9A0C-C45E49A56B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G2:G8</xm:sqref>
        </x14:conditionalFormatting>
        <x14:conditionalFormatting xmlns:xm="http://schemas.microsoft.com/office/excel/2006/main">
          <x14:cfRule type="dataBar" id="{2AEF70C3-0D69-451C-B965-D54B841913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D2:F8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4:G39"/>
  <sheetViews>
    <sheetView workbookViewId="0">
      <selection activeCell="J39" sqref="J39"/>
    </sheetView>
  </sheetViews>
  <sheetFormatPr defaultRowHeight="14.4" x14ac:dyDescent="0.3"/>
  <cols>
    <col min="2" max="2" width="9.5546875" bestFit="1" customWidth="1"/>
    <col min="3" max="7" width="10.6640625" customWidth="1"/>
  </cols>
  <sheetData>
    <row r="24" spans="1:7" s="5" customFormat="1" ht="43.2" x14ac:dyDescent="0.3">
      <c r="B24" s="5" t="s">
        <v>22</v>
      </c>
      <c r="C24" s="5" t="s">
        <v>47</v>
      </c>
      <c r="D24" s="5" t="s">
        <v>48</v>
      </c>
      <c r="E24" s="5" t="s">
        <v>49</v>
      </c>
      <c r="F24" s="5" t="s">
        <v>42</v>
      </c>
      <c r="G24" s="5" t="s">
        <v>43</v>
      </c>
    </row>
    <row r="25" spans="1:7" x14ac:dyDescent="0.3">
      <c r="A25" t="s">
        <v>53</v>
      </c>
      <c r="B25" s="11">
        <v>40586</v>
      </c>
      <c r="C25" s="15">
        <v>13</v>
      </c>
      <c r="D25">
        <v>0</v>
      </c>
      <c r="E25">
        <f>C25-D25</f>
        <v>13</v>
      </c>
      <c r="F25">
        <v>0</v>
      </c>
      <c r="G25">
        <v>0</v>
      </c>
    </row>
    <row r="26" spans="1:7" x14ac:dyDescent="0.3">
      <c r="A26" t="s">
        <v>54</v>
      </c>
      <c r="B26" s="11">
        <v>40587</v>
      </c>
      <c r="C26" s="15">
        <f>C25-1/14*$C$25</f>
        <v>12.071428571428571</v>
      </c>
      <c r="D26">
        <v>0</v>
      </c>
      <c r="E26">
        <f>E25-D26</f>
        <v>13</v>
      </c>
      <c r="F26">
        <v>0</v>
      </c>
      <c r="G26">
        <f>G25+F26</f>
        <v>0</v>
      </c>
    </row>
    <row r="27" spans="1:7" x14ac:dyDescent="0.3">
      <c r="A27" t="s">
        <v>55</v>
      </c>
      <c r="B27" s="11">
        <v>40588</v>
      </c>
      <c r="C27" s="15">
        <f t="shared" ref="C27:C39" si="0">C26-1/14*$C$25</f>
        <v>11.142857142857142</v>
      </c>
      <c r="D27">
        <v>0</v>
      </c>
      <c r="E27">
        <f t="shared" ref="E27:E39" si="1">E26-D27</f>
        <v>13</v>
      </c>
      <c r="F27">
        <v>0</v>
      </c>
      <c r="G27">
        <f t="shared" ref="G27:G39" si="2">G26+F27</f>
        <v>0</v>
      </c>
    </row>
    <row r="28" spans="1:7" x14ac:dyDescent="0.3">
      <c r="A28" t="s">
        <v>56</v>
      </c>
      <c r="B28" s="11">
        <v>40589</v>
      </c>
      <c r="C28" s="15">
        <f t="shared" si="0"/>
        <v>10.214285714285714</v>
      </c>
      <c r="D28">
        <v>0</v>
      </c>
      <c r="E28">
        <f t="shared" si="1"/>
        <v>13</v>
      </c>
      <c r="F28">
        <v>0</v>
      </c>
      <c r="G28">
        <f t="shared" si="2"/>
        <v>0</v>
      </c>
    </row>
    <row r="29" spans="1:7" x14ac:dyDescent="0.3">
      <c r="A29" t="s">
        <v>57</v>
      </c>
      <c r="B29" s="11">
        <v>40590</v>
      </c>
      <c r="C29" s="15">
        <f t="shared" si="0"/>
        <v>9.2857142857142847</v>
      </c>
      <c r="D29">
        <v>4</v>
      </c>
      <c r="E29">
        <f t="shared" si="1"/>
        <v>9</v>
      </c>
      <c r="F29">
        <v>3</v>
      </c>
      <c r="G29">
        <f t="shared" si="2"/>
        <v>3</v>
      </c>
    </row>
    <row r="30" spans="1:7" x14ac:dyDescent="0.3">
      <c r="A30" t="s">
        <v>58</v>
      </c>
      <c r="B30" s="11">
        <v>40591</v>
      </c>
      <c r="C30" s="15">
        <f t="shared" si="0"/>
        <v>8.3571428571428559</v>
      </c>
      <c r="D30">
        <v>0</v>
      </c>
      <c r="E30">
        <f t="shared" si="1"/>
        <v>9</v>
      </c>
      <c r="F30">
        <v>0</v>
      </c>
      <c r="G30">
        <f t="shared" si="2"/>
        <v>3</v>
      </c>
    </row>
    <row r="31" spans="1:7" x14ac:dyDescent="0.3">
      <c r="A31" t="s">
        <v>59</v>
      </c>
      <c r="B31" s="11">
        <v>40592</v>
      </c>
      <c r="C31" s="15">
        <f t="shared" si="0"/>
        <v>7.428571428571427</v>
      </c>
      <c r="D31">
        <v>0</v>
      </c>
      <c r="E31">
        <f t="shared" si="1"/>
        <v>9</v>
      </c>
      <c r="F31">
        <v>0</v>
      </c>
      <c r="G31">
        <f t="shared" si="2"/>
        <v>3</v>
      </c>
    </row>
    <row r="32" spans="1:7" x14ac:dyDescent="0.3">
      <c r="A32" t="s">
        <v>53</v>
      </c>
      <c r="B32" s="11">
        <v>40593</v>
      </c>
      <c r="C32" s="15">
        <f t="shared" si="0"/>
        <v>6.4999999999999982</v>
      </c>
      <c r="D32">
        <v>0</v>
      </c>
      <c r="E32">
        <f t="shared" si="1"/>
        <v>9</v>
      </c>
      <c r="F32">
        <v>0</v>
      </c>
      <c r="G32">
        <f t="shared" si="2"/>
        <v>3</v>
      </c>
    </row>
    <row r="33" spans="1:7" x14ac:dyDescent="0.3">
      <c r="A33" t="s">
        <v>54</v>
      </c>
      <c r="B33" s="11">
        <v>40594</v>
      </c>
      <c r="C33" s="15">
        <f t="shared" si="0"/>
        <v>5.5714285714285694</v>
      </c>
      <c r="D33">
        <v>0</v>
      </c>
      <c r="E33">
        <f t="shared" si="1"/>
        <v>9</v>
      </c>
      <c r="F33">
        <v>0</v>
      </c>
      <c r="G33">
        <f t="shared" si="2"/>
        <v>3</v>
      </c>
    </row>
    <row r="34" spans="1:7" x14ac:dyDescent="0.3">
      <c r="A34" t="s">
        <v>55</v>
      </c>
      <c r="B34" s="11">
        <v>40595</v>
      </c>
      <c r="C34" s="15">
        <f t="shared" si="0"/>
        <v>4.6428571428571406</v>
      </c>
      <c r="D34">
        <v>3.5</v>
      </c>
      <c r="E34">
        <f t="shared" si="1"/>
        <v>5.5</v>
      </c>
      <c r="F34">
        <v>2.5</v>
      </c>
      <c r="G34">
        <f t="shared" si="2"/>
        <v>5.5</v>
      </c>
    </row>
    <row r="35" spans="1:7" x14ac:dyDescent="0.3">
      <c r="A35" t="s">
        <v>56</v>
      </c>
      <c r="B35" s="11">
        <v>40596</v>
      </c>
      <c r="C35" s="15">
        <f t="shared" si="0"/>
        <v>3.7142857142857122</v>
      </c>
      <c r="D35">
        <v>0</v>
      </c>
      <c r="E35">
        <f t="shared" si="1"/>
        <v>5.5</v>
      </c>
      <c r="F35">
        <v>2</v>
      </c>
      <c r="G35">
        <f t="shared" si="2"/>
        <v>7.5</v>
      </c>
    </row>
    <row r="36" spans="1:7" x14ac:dyDescent="0.3">
      <c r="A36" t="s">
        <v>57</v>
      </c>
      <c r="B36" s="11">
        <v>40597</v>
      </c>
      <c r="C36" s="15">
        <f t="shared" si="0"/>
        <v>2.7857142857142838</v>
      </c>
      <c r="D36">
        <v>0</v>
      </c>
      <c r="E36">
        <f t="shared" si="1"/>
        <v>5.5</v>
      </c>
      <c r="F36">
        <v>0</v>
      </c>
      <c r="G36">
        <f t="shared" si="2"/>
        <v>7.5</v>
      </c>
    </row>
    <row r="37" spans="1:7" x14ac:dyDescent="0.3">
      <c r="A37" t="s">
        <v>58</v>
      </c>
      <c r="B37" s="11">
        <v>40598</v>
      </c>
      <c r="C37" s="15">
        <f t="shared" si="0"/>
        <v>1.8571428571428554</v>
      </c>
      <c r="D37">
        <v>0</v>
      </c>
      <c r="E37">
        <f t="shared" si="1"/>
        <v>5.5</v>
      </c>
      <c r="F37">
        <v>0</v>
      </c>
      <c r="G37">
        <f t="shared" si="2"/>
        <v>7.5</v>
      </c>
    </row>
    <row r="38" spans="1:7" x14ac:dyDescent="0.3">
      <c r="A38" t="s">
        <v>59</v>
      </c>
      <c r="B38" s="11">
        <v>40599</v>
      </c>
      <c r="C38" s="15">
        <f t="shared" si="0"/>
        <v>0.92857142857142694</v>
      </c>
      <c r="D38">
        <v>0</v>
      </c>
      <c r="E38">
        <f t="shared" si="1"/>
        <v>5.5</v>
      </c>
      <c r="F38">
        <v>0</v>
      </c>
      <c r="G38">
        <f t="shared" si="2"/>
        <v>7.5</v>
      </c>
    </row>
    <row r="39" spans="1:7" x14ac:dyDescent="0.3">
      <c r="A39" t="s">
        <v>53</v>
      </c>
      <c r="B39" s="11">
        <v>40600</v>
      </c>
      <c r="C39" s="15">
        <f t="shared" si="0"/>
        <v>-1.5543122344752192E-15</v>
      </c>
      <c r="D39">
        <v>5.5</v>
      </c>
      <c r="E39">
        <f t="shared" si="1"/>
        <v>0</v>
      </c>
      <c r="F39">
        <v>2.25</v>
      </c>
      <c r="G39">
        <f t="shared" si="2"/>
        <v>9.75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R10" sqref="R10"/>
    </sheetView>
  </sheetViews>
  <sheetFormatPr defaultRowHeight="14.4" x14ac:dyDescent="0.3"/>
  <sheetData>
    <row r="1" spans="1:3" x14ac:dyDescent="0.3">
      <c r="A1" t="s">
        <v>63</v>
      </c>
      <c r="B1" t="s">
        <v>64</v>
      </c>
      <c r="C1" t="s">
        <v>65</v>
      </c>
    </row>
    <row r="2" spans="1:3" x14ac:dyDescent="0.3">
      <c r="A2" t="s">
        <v>66</v>
      </c>
      <c r="B2">
        <v>9.5</v>
      </c>
      <c r="C2">
        <v>13.25</v>
      </c>
    </row>
    <row r="3" spans="1:3" x14ac:dyDescent="0.3">
      <c r="A3" t="s">
        <v>67</v>
      </c>
      <c r="B3">
        <v>10</v>
      </c>
      <c r="C3">
        <v>7.5</v>
      </c>
    </row>
    <row r="4" spans="1:3" x14ac:dyDescent="0.3">
      <c r="A4" t="s">
        <v>68</v>
      </c>
      <c r="B4">
        <v>11.25</v>
      </c>
      <c r="C4">
        <v>5.25</v>
      </c>
    </row>
    <row r="5" spans="1:3" x14ac:dyDescent="0.3">
      <c r="A5" t="s">
        <v>69</v>
      </c>
      <c r="B5">
        <v>5.25</v>
      </c>
      <c r="C5">
        <v>5.5</v>
      </c>
    </row>
    <row r="6" spans="1:3" x14ac:dyDescent="0.3">
      <c r="A6" t="s">
        <v>70</v>
      </c>
      <c r="B6">
        <v>6.5</v>
      </c>
      <c r="C6">
        <v>5.25</v>
      </c>
    </row>
    <row r="7" spans="1:3" x14ac:dyDescent="0.3">
      <c r="A7" t="s">
        <v>84</v>
      </c>
      <c r="B7">
        <v>13</v>
      </c>
      <c r="C7">
        <v>9.75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Product Backlog</vt:lpstr>
      <vt:lpstr>Sprint 6 Tasks</vt:lpstr>
      <vt:lpstr>Sprint 6 Burndown</vt:lpstr>
      <vt:lpstr>Retro</vt:lpstr>
      <vt:lpstr>'Product Backlog'!Print_Area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EE616 Product Backlog</dc:title>
  <dc:creator>John Pruitt</dc:creator>
  <cp:lastModifiedBy>John</cp:lastModifiedBy>
  <cp:lastPrinted>2011-01-05T03:32:41Z</cp:lastPrinted>
  <dcterms:created xsi:type="dcterms:W3CDTF">2010-12-19T22:42:12Z</dcterms:created>
  <dcterms:modified xsi:type="dcterms:W3CDTF">2011-02-26T23:08:43Z</dcterms:modified>
</cp:coreProperties>
</file>